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295" windowHeight="4815" activeTab="3"/>
  </bookViews>
  <sheets>
    <sheet name="1 Rap" sheetId="1" r:id="rId1"/>
    <sheet name="2 Rap" sheetId="2" r:id="rId2"/>
    <sheet name="3 Rap" sheetId="3" r:id="rId3"/>
    <sheet name="4 Rap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<sst xmlns="http://schemas.openxmlformats.org/spreadsheetml/2006/main" count="181" uniqueCount="58">
  <si>
    <t>aant. Vakken BS</t>
  </si>
  <si>
    <t>min. punten BS</t>
  </si>
  <si>
    <t>Max. strafp.</t>
  </si>
  <si>
    <t>Naam</t>
  </si>
  <si>
    <t>Kort</t>
  </si>
  <si>
    <t>Lang</t>
  </si>
  <si>
    <t>Dun</t>
  </si>
  <si>
    <t>Voor</t>
  </si>
  <si>
    <t>w</t>
  </si>
  <si>
    <t>d</t>
  </si>
  <si>
    <t>Stat</t>
  </si>
  <si>
    <t>D</t>
  </si>
  <si>
    <t>MB</t>
  </si>
  <si>
    <t>MA</t>
  </si>
  <si>
    <t>V</t>
  </si>
  <si>
    <t>M/V</t>
  </si>
  <si>
    <t>ne</t>
  </si>
  <si>
    <t>en</t>
  </si>
  <si>
    <t>fa</t>
  </si>
  <si>
    <t>sp</t>
  </si>
  <si>
    <t>gs</t>
  </si>
  <si>
    <t>ak</t>
  </si>
  <si>
    <t>sc</t>
  </si>
  <si>
    <t>ee</t>
  </si>
  <si>
    <t>et</t>
  </si>
  <si>
    <t>we</t>
  </si>
  <si>
    <t>wt</t>
  </si>
  <si>
    <t>wi</t>
  </si>
  <si>
    <t>na</t>
  </si>
  <si>
    <t>sk</t>
  </si>
  <si>
    <t>bi</t>
  </si>
  <si>
    <t>nw</t>
  </si>
  <si>
    <t>lo</t>
  </si>
  <si>
    <t>ha</t>
  </si>
  <si>
    <t>te</t>
  </si>
  <si>
    <t>ck</t>
  </si>
  <si>
    <t>sl</t>
  </si>
  <si>
    <t>ic</t>
  </si>
  <si>
    <t>Aant. BS</t>
  </si>
  <si>
    <t>Aant. OS</t>
  </si>
  <si>
    <t>Sum BS</t>
  </si>
  <si>
    <t>Sum OS</t>
  </si>
  <si>
    <t>Aant. Cijf 4.5-5.5</t>
  </si>
  <si>
    <t>Tot. strafp. BS</t>
  </si>
  <si>
    <t>Cijfer</t>
  </si>
  <si>
    <t>Strafpunten</t>
  </si>
  <si>
    <t>Strafpunten boven de streep</t>
  </si>
  <si>
    <t>1/2 n regel OS</t>
  </si>
  <si>
    <t>Aant. Cijf BS &lt;3.5</t>
  </si>
  <si>
    <t>Aant Cijf BS 3.5-4.5</t>
  </si>
  <si>
    <t>Aant. Onv. OS</t>
  </si>
  <si>
    <t>Onder de Streep</t>
  </si>
  <si>
    <t>Boven de Streep</t>
  </si>
  <si>
    <t>6n-1 regel OS</t>
  </si>
  <si>
    <t>Gemiddeld OS</t>
  </si>
  <si>
    <t>Tot. Strafpnt. BS+OS</t>
  </si>
  <si>
    <t xml:space="preserve">Strafpnt. OS </t>
  </si>
  <si>
    <t>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</si>
</sst>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3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3" xfId="0" applyFill="1" applyBorder="1" applyAlignment="1">
      <alignment/>
    </xf>
    <xf numFmtId="0" fontId="3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0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32" fillId="0" borderId="1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5.421875" style="0" customWidth="1"/>
    <col min="2" max="4" width="4.8515625" style="0" customWidth="1"/>
    <col min="5" max="26" width="4.140625" style="0" customWidth="1"/>
    <col min="27" max="27" width="10.00390625" style="0" customWidth="1"/>
    <col min="31" max="31" width="16.00390625" style="0" customWidth="1"/>
    <col min="32" max="33" width="17.00390625" style="0" customWidth="1"/>
    <col min="34" max="34" width="13.421875" style="0" customWidth="1"/>
    <col min="36" max="36" width="13.00390625" style="0" customWidth="1"/>
    <col min="37" max="37" width="13.57421875" style="0" customWidth="1"/>
  </cols>
  <sheetData>
    <row r="4" ht="15.75" thickBot="1"/>
    <row r="5" spans="5:34" ht="15.75" thickBot="1">
      <c r="E5" s="20" t="s">
        <v>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51</v>
      </c>
      <c r="V5" s="24"/>
      <c r="W5" s="24"/>
      <c r="X5" s="24"/>
      <c r="Y5" s="24"/>
      <c r="Z5" s="25"/>
      <c r="AE5" s="26"/>
      <c r="AF5" s="26"/>
      <c r="AG5" s="26"/>
      <c r="AH5" s="26"/>
    </row>
    <row r="6" spans="1:26" ht="15.75" thickBot="1">
      <c r="A6" s="2" t="s">
        <v>3</v>
      </c>
      <c r="B6" s="2" t="s">
        <v>7</v>
      </c>
      <c r="C6" s="2" t="s">
        <v>10</v>
      </c>
      <c r="D6" s="2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27</v>
      </c>
      <c r="O6" s="6" t="s">
        <v>25</v>
      </c>
      <c r="P6" s="6" t="s">
        <v>26</v>
      </c>
      <c r="Q6" s="6" t="s">
        <v>28</v>
      </c>
      <c r="R6" s="6" t="s">
        <v>29</v>
      </c>
      <c r="S6" s="6" t="s">
        <v>30</v>
      </c>
      <c r="T6" s="6" t="s">
        <v>31</v>
      </c>
      <c r="U6" s="12" t="s">
        <v>32</v>
      </c>
      <c r="V6" s="12" t="s">
        <v>33</v>
      </c>
      <c r="W6" s="12" t="s">
        <v>34</v>
      </c>
      <c r="X6" s="12" t="s">
        <v>35</v>
      </c>
      <c r="Y6" s="12" t="s">
        <v>36</v>
      </c>
      <c r="Z6" s="12" t="s">
        <v>37</v>
      </c>
    </row>
    <row r="7" spans="1:26" ht="15">
      <c r="A7" s="4" t="s">
        <v>4</v>
      </c>
      <c r="B7" s="4" t="s">
        <v>8</v>
      </c>
      <c r="C7" s="4" t="s">
        <v>11</v>
      </c>
      <c r="D7" s="4" t="s">
        <v>14</v>
      </c>
      <c r="E7" s="7">
        <v>7</v>
      </c>
      <c r="F7" s="7">
        <v>6</v>
      </c>
      <c r="G7" s="7">
        <v>9</v>
      </c>
      <c r="H7" s="7"/>
      <c r="I7" s="7"/>
      <c r="J7" s="7">
        <v>6</v>
      </c>
      <c r="K7" s="7">
        <v>5</v>
      </c>
      <c r="L7" s="7">
        <v>4</v>
      </c>
      <c r="M7" s="7"/>
      <c r="N7" s="7"/>
      <c r="O7" s="7">
        <v>8</v>
      </c>
      <c r="P7" s="7">
        <v>8</v>
      </c>
      <c r="Q7" s="7"/>
      <c r="R7" s="7"/>
      <c r="S7" s="7">
        <v>6</v>
      </c>
      <c r="T7" s="7"/>
      <c r="U7" s="13">
        <v>10</v>
      </c>
      <c r="V7" s="13"/>
      <c r="W7" s="13">
        <v>4</v>
      </c>
      <c r="X7" s="13"/>
      <c r="Y7" s="13"/>
      <c r="Z7" s="13">
        <v>4</v>
      </c>
    </row>
    <row r="8" spans="1:26" ht="15">
      <c r="A8" s="1" t="s">
        <v>5</v>
      </c>
      <c r="B8" s="1" t="s">
        <v>9</v>
      </c>
      <c r="C8" s="1" t="s">
        <v>12</v>
      </c>
      <c r="D8" s="1" t="s">
        <v>14</v>
      </c>
      <c r="E8" s="8">
        <v>5</v>
      </c>
      <c r="F8" s="8">
        <v>6</v>
      </c>
      <c r="G8" s="8">
        <v>9</v>
      </c>
      <c r="H8" s="8"/>
      <c r="I8" s="8"/>
      <c r="J8" s="8">
        <v>6</v>
      </c>
      <c r="K8" s="8">
        <v>5</v>
      </c>
      <c r="L8" s="8"/>
      <c r="M8" s="8">
        <v>3</v>
      </c>
      <c r="N8" s="8"/>
      <c r="O8" s="8">
        <v>8</v>
      </c>
      <c r="P8" s="8">
        <v>8</v>
      </c>
      <c r="Q8" s="8"/>
      <c r="R8" s="8">
        <v>6</v>
      </c>
      <c r="S8" s="8"/>
      <c r="T8" s="8"/>
      <c r="U8" s="14">
        <v>5</v>
      </c>
      <c r="V8" s="14"/>
      <c r="W8" s="14">
        <v>6</v>
      </c>
      <c r="X8" s="14"/>
      <c r="Y8" s="14"/>
      <c r="Z8" s="14">
        <v>6</v>
      </c>
    </row>
    <row r="9" spans="1:26" ht="15">
      <c r="A9" s="1" t="s">
        <v>6</v>
      </c>
      <c r="B9" s="1" t="s">
        <v>9</v>
      </c>
      <c r="C9" s="1" t="s">
        <v>13</v>
      </c>
      <c r="D9" s="1" t="s">
        <v>14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4"/>
      <c r="V9" s="14"/>
      <c r="W9" s="14"/>
      <c r="X9" s="14"/>
      <c r="Y9" s="14"/>
      <c r="Z9" s="14"/>
    </row>
  </sheetData>
  <sheetProtection/>
  <mergeCells count="3">
    <mergeCell ref="E5:T5"/>
    <mergeCell ref="U5:Z5"/>
    <mergeCell ref="AE5:A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9"/>
  <sheetViews>
    <sheetView zoomScalePageLayoutView="0" workbookViewId="0" topLeftCell="A1">
      <selection activeCell="AB10" sqref="AB10"/>
    </sheetView>
  </sheetViews>
  <sheetFormatPr defaultColWidth="9.140625" defaultRowHeight="15"/>
  <cols>
    <col min="1" max="1" width="15.421875" style="0" customWidth="1"/>
    <col min="2" max="4" width="4.8515625" style="0" customWidth="1"/>
    <col min="5" max="26" width="4.140625" style="0" customWidth="1"/>
    <col min="27" max="27" width="10.00390625" style="0" customWidth="1"/>
    <col min="31" max="31" width="16.00390625" style="0" customWidth="1"/>
    <col min="32" max="33" width="17.00390625" style="0" customWidth="1"/>
    <col min="34" max="34" width="13.421875" style="0" customWidth="1"/>
    <col min="36" max="36" width="13.00390625" style="0" customWidth="1"/>
    <col min="37" max="37" width="13.57421875" style="0" customWidth="1"/>
  </cols>
  <sheetData>
    <row r="4" ht="15.75" thickBot="1"/>
    <row r="5" spans="5:34" ht="15.75" thickBot="1">
      <c r="E5" s="20" t="s">
        <v>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51</v>
      </c>
      <c r="V5" s="24"/>
      <c r="W5" s="24"/>
      <c r="X5" s="24"/>
      <c r="Y5" s="24"/>
      <c r="Z5" s="25"/>
      <c r="AE5" s="26"/>
      <c r="AF5" s="26"/>
      <c r="AG5" s="26"/>
      <c r="AH5" s="26"/>
    </row>
    <row r="6" spans="1:26" ht="15.75" thickBot="1">
      <c r="A6" s="2" t="s">
        <v>3</v>
      </c>
      <c r="B6" s="2" t="s">
        <v>7</v>
      </c>
      <c r="C6" s="2" t="s">
        <v>10</v>
      </c>
      <c r="D6" s="2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27</v>
      </c>
      <c r="O6" s="6" t="s">
        <v>25</v>
      </c>
      <c r="P6" s="6" t="s">
        <v>26</v>
      </c>
      <c r="Q6" s="6" t="s">
        <v>28</v>
      </c>
      <c r="R6" s="6" t="s">
        <v>29</v>
      </c>
      <c r="S6" s="6" t="s">
        <v>30</v>
      </c>
      <c r="T6" s="6" t="s">
        <v>31</v>
      </c>
      <c r="U6" s="12" t="s">
        <v>32</v>
      </c>
      <c r="V6" s="12" t="s">
        <v>33</v>
      </c>
      <c r="W6" s="12" t="s">
        <v>34</v>
      </c>
      <c r="X6" s="12" t="s">
        <v>35</v>
      </c>
      <c r="Y6" s="12" t="s">
        <v>36</v>
      </c>
      <c r="Z6" s="12" t="s">
        <v>37</v>
      </c>
    </row>
    <row r="7" spans="1:26" ht="15">
      <c r="A7" s="4" t="s">
        <v>4</v>
      </c>
      <c r="B7" s="4" t="s">
        <v>8</v>
      </c>
      <c r="C7" s="4" t="s">
        <v>11</v>
      </c>
      <c r="D7" s="4" t="s">
        <v>14</v>
      </c>
      <c r="E7" s="7">
        <v>6</v>
      </c>
      <c r="F7" s="7">
        <v>6</v>
      </c>
      <c r="G7" s="7">
        <v>9</v>
      </c>
      <c r="H7" s="7"/>
      <c r="I7" s="7"/>
      <c r="J7" s="7">
        <v>6</v>
      </c>
      <c r="K7" s="7">
        <v>5</v>
      </c>
      <c r="L7" s="7">
        <v>4</v>
      </c>
      <c r="M7" s="7"/>
      <c r="N7" s="7"/>
      <c r="O7" s="7">
        <v>8</v>
      </c>
      <c r="P7" s="7">
        <v>8</v>
      </c>
      <c r="Q7" s="7"/>
      <c r="R7" s="7"/>
      <c r="S7" s="7">
        <v>6</v>
      </c>
      <c r="T7" s="7"/>
      <c r="U7" s="13">
        <v>10</v>
      </c>
      <c r="V7" s="13"/>
      <c r="W7" s="13">
        <v>4</v>
      </c>
      <c r="X7" s="13"/>
      <c r="Y7" s="13"/>
      <c r="Z7" s="13">
        <v>4</v>
      </c>
    </row>
    <row r="8" spans="1:26" ht="15">
      <c r="A8" s="1" t="s">
        <v>5</v>
      </c>
      <c r="B8" s="1" t="s">
        <v>9</v>
      </c>
      <c r="C8" s="1" t="s">
        <v>12</v>
      </c>
      <c r="D8" s="1" t="s">
        <v>14</v>
      </c>
      <c r="E8" s="8">
        <v>5</v>
      </c>
      <c r="F8" s="8">
        <v>6</v>
      </c>
      <c r="G8" s="8">
        <v>9</v>
      </c>
      <c r="H8" s="8"/>
      <c r="I8" s="8"/>
      <c r="J8" s="8">
        <v>6</v>
      </c>
      <c r="K8" s="8">
        <v>5</v>
      </c>
      <c r="L8" s="8"/>
      <c r="M8" s="8">
        <v>3</v>
      </c>
      <c r="N8" s="8"/>
      <c r="O8" s="8">
        <v>8</v>
      </c>
      <c r="P8" s="8">
        <v>8</v>
      </c>
      <c r="Q8" s="8"/>
      <c r="R8" s="8">
        <v>6</v>
      </c>
      <c r="S8" s="8"/>
      <c r="T8" s="8"/>
      <c r="U8" s="14">
        <v>5</v>
      </c>
      <c r="V8" s="14"/>
      <c r="W8" s="14">
        <v>6</v>
      </c>
      <c r="X8" s="14"/>
      <c r="Y8" s="14"/>
      <c r="Z8" s="14">
        <v>6</v>
      </c>
    </row>
    <row r="9" spans="1:26" ht="15">
      <c r="A9" s="1" t="s">
        <v>6</v>
      </c>
      <c r="B9" s="1" t="s">
        <v>9</v>
      </c>
      <c r="C9" s="1" t="s">
        <v>13</v>
      </c>
      <c r="D9" s="1" t="s">
        <v>14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4"/>
      <c r="V9" s="14"/>
      <c r="W9" s="14"/>
      <c r="X9" s="14"/>
      <c r="Y9" s="14"/>
      <c r="Z9" s="14"/>
    </row>
  </sheetData>
  <sheetProtection/>
  <mergeCells count="3">
    <mergeCell ref="E5:T5"/>
    <mergeCell ref="U5:Z5"/>
    <mergeCell ref="AE5:A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9"/>
  <sheetViews>
    <sheetView zoomScalePageLayoutView="0" workbookViewId="0" topLeftCell="A1">
      <selection activeCell="H1" sqref="H1:H65536"/>
    </sheetView>
  </sheetViews>
  <sheetFormatPr defaultColWidth="9.140625" defaultRowHeight="15"/>
  <cols>
    <col min="1" max="1" width="15.421875" style="0" customWidth="1"/>
    <col min="2" max="4" width="4.8515625" style="0" customWidth="1"/>
    <col min="5" max="26" width="4.140625" style="0" customWidth="1"/>
    <col min="27" max="27" width="10.00390625" style="0" customWidth="1"/>
    <col min="31" max="31" width="16.00390625" style="0" customWidth="1"/>
    <col min="32" max="33" width="17.00390625" style="0" customWidth="1"/>
    <col min="34" max="34" width="13.421875" style="0" customWidth="1"/>
    <col min="36" max="36" width="13.00390625" style="0" customWidth="1"/>
    <col min="37" max="37" width="13.57421875" style="0" customWidth="1"/>
  </cols>
  <sheetData>
    <row r="4" ht="15.75" thickBot="1"/>
    <row r="5" spans="5:34" ht="15.75" thickBot="1">
      <c r="E5" s="20" t="s">
        <v>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51</v>
      </c>
      <c r="V5" s="24"/>
      <c r="W5" s="24"/>
      <c r="X5" s="24"/>
      <c r="Y5" s="24"/>
      <c r="Z5" s="25"/>
      <c r="AE5" s="26"/>
      <c r="AF5" s="26"/>
      <c r="AG5" s="26"/>
      <c r="AH5" s="26"/>
    </row>
    <row r="6" spans="1:26" ht="15.75" thickBot="1">
      <c r="A6" s="2" t="s">
        <v>3</v>
      </c>
      <c r="B6" s="2" t="s">
        <v>7</v>
      </c>
      <c r="C6" s="2" t="s">
        <v>10</v>
      </c>
      <c r="D6" s="2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27</v>
      </c>
      <c r="O6" s="6" t="s">
        <v>25</v>
      </c>
      <c r="P6" s="6" t="s">
        <v>26</v>
      </c>
      <c r="Q6" s="6" t="s">
        <v>28</v>
      </c>
      <c r="R6" s="6" t="s">
        <v>29</v>
      </c>
      <c r="S6" s="6" t="s">
        <v>30</v>
      </c>
      <c r="T6" s="6" t="s">
        <v>31</v>
      </c>
      <c r="U6" s="12" t="s">
        <v>32</v>
      </c>
      <c r="V6" s="12" t="s">
        <v>33</v>
      </c>
      <c r="W6" s="12" t="s">
        <v>34</v>
      </c>
      <c r="X6" s="12" t="s">
        <v>35</v>
      </c>
      <c r="Y6" s="12" t="s">
        <v>36</v>
      </c>
      <c r="Z6" s="12" t="s">
        <v>37</v>
      </c>
    </row>
    <row r="7" spans="1:26" ht="15">
      <c r="A7" s="4" t="s">
        <v>4</v>
      </c>
      <c r="B7" s="4" t="s">
        <v>8</v>
      </c>
      <c r="C7" s="4" t="s">
        <v>11</v>
      </c>
      <c r="D7" s="4" t="s">
        <v>14</v>
      </c>
      <c r="E7" s="7">
        <v>6</v>
      </c>
      <c r="F7" s="7">
        <v>6</v>
      </c>
      <c r="G7" s="7">
        <v>9</v>
      </c>
      <c r="H7" s="7"/>
      <c r="I7" s="7"/>
      <c r="J7" s="7">
        <v>6</v>
      </c>
      <c r="K7" s="7">
        <v>5</v>
      </c>
      <c r="L7" s="7">
        <v>4</v>
      </c>
      <c r="M7" s="7"/>
      <c r="N7" s="7"/>
      <c r="O7" s="7">
        <v>8</v>
      </c>
      <c r="P7" s="7">
        <v>8</v>
      </c>
      <c r="Q7" s="7"/>
      <c r="R7" s="7"/>
      <c r="S7" s="7">
        <v>6</v>
      </c>
      <c r="T7" s="7"/>
      <c r="U7" s="13">
        <v>10</v>
      </c>
      <c r="V7" s="13"/>
      <c r="W7" s="13">
        <v>4</v>
      </c>
      <c r="X7" s="13"/>
      <c r="Y7" s="13"/>
      <c r="Z7" s="13">
        <v>4</v>
      </c>
    </row>
    <row r="8" spans="1:26" ht="15">
      <c r="A8" s="1" t="s">
        <v>5</v>
      </c>
      <c r="B8" s="1" t="s">
        <v>9</v>
      </c>
      <c r="C8" s="1" t="s">
        <v>12</v>
      </c>
      <c r="D8" s="1" t="s">
        <v>14</v>
      </c>
      <c r="E8" s="8">
        <v>5</v>
      </c>
      <c r="F8" s="8">
        <v>6</v>
      </c>
      <c r="G8" s="8">
        <v>9</v>
      </c>
      <c r="H8" s="8"/>
      <c r="I8" s="8"/>
      <c r="J8" s="8">
        <v>6</v>
      </c>
      <c r="K8" s="8">
        <v>5</v>
      </c>
      <c r="L8" s="8"/>
      <c r="M8" s="8">
        <v>3</v>
      </c>
      <c r="N8" s="8"/>
      <c r="O8" s="8">
        <v>8</v>
      </c>
      <c r="P8" s="8">
        <v>8</v>
      </c>
      <c r="Q8" s="8"/>
      <c r="R8" s="8">
        <v>6</v>
      </c>
      <c r="S8" s="8"/>
      <c r="T8" s="8"/>
      <c r="U8" s="14">
        <v>5</v>
      </c>
      <c r="V8" s="14"/>
      <c r="W8" s="14">
        <v>6</v>
      </c>
      <c r="X8" s="14"/>
      <c r="Y8" s="14"/>
      <c r="Z8" s="14">
        <v>6</v>
      </c>
    </row>
    <row r="9" spans="1:26" ht="15">
      <c r="A9" s="1" t="s">
        <v>6</v>
      </c>
      <c r="B9" s="1" t="s">
        <v>9</v>
      </c>
      <c r="C9" s="1" t="s">
        <v>13</v>
      </c>
      <c r="D9" s="1" t="s">
        <v>14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4"/>
      <c r="V9" s="14"/>
      <c r="W9" s="14"/>
      <c r="X9" s="14"/>
      <c r="Y9" s="14"/>
      <c r="Z9" s="14"/>
    </row>
  </sheetData>
  <sheetProtection/>
  <mergeCells count="3">
    <mergeCell ref="E5:T5"/>
    <mergeCell ref="U5:Z5"/>
    <mergeCell ref="AE5:A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I1">
      <selection activeCell="AP3" sqref="AP3"/>
    </sheetView>
  </sheetViews>
  <sheetFormatPr defaultColWidth="9.140625" defaultRowHeight="15"/>
  <cols>
    <col min="1" max="1" width="15.421875" style="0" customWidth="1"/>
    <col min="2" max="4" width="4.8515625" style="0" customWidth="1"/>
    <col min="5" max="26" width="4.140625" style="0" customWidth="1"/>
    <col min="27" max="27" width="10.00390625" style="0" customWidth="1"/>
    <col min="31" max="35" width="18.00390625" style="0" customWidth="1"/>
    <col min="36" max="42" width="19.00390625" style="0" customWidth="1"/>
  </cols>
  <sheetData>
    <row r="1" spans="1:35" ht="15">
      <c r="A1" s="1" t="s">
        <v>0</v>
      </c>
      <c r="B1" s="1">
        <v>9</v>
      </c>
      <c r="C1" s="1">
        <v>10</v>
      </c>
      <c r="D1" s="1">
        <v>11</v>
      </c>
      <c r="AE1" s="1" t="s">
        <v>44</v>
      </c>
      <c r="AF1" s="1">
        <v>0</v>
      </c>
      <c r="AG1" s="1">
        <v>3.5</v>
      </c>
      <c r="AH1" s="1">
        <v>4.5</v>
      </c>
      <c r="AI1" s="1">
        <v>5.5</v>
      </c>
    </row>
    <row r="2" spans="1:35" ht="15">
      <c r="A2" s="1" t="s">
        <v>1</v>
      </c>
      <c r="B2" s="1">
        <v>54</v>
      </c>
      <c r="C2" s="1">
        <v>60</v>
      </c>
      <c r="D2" s="1">
        <v>66</v>
      </c>
      <c r="AE2" s="1" t="s">
        <v>45</v>
      </c>
      <c r="AF2" s="1">
        <v>10</v>
      </c>
      <c r="AG2" s="1">
        <v>3</v>
      </c>
      <c r="AH2" s="1">
        <v>2</v>
      </c>
      <c r="AI2" s="1">
        <v>0</v>
      </c>
    </row>
    <row r="3" spans="1:4" ht="15">
      <c r="A3" s="1" t="s">
        <v>2</v>
      </c>
      <c r="B3" s="1">
        <v>7</v>
      </c>
      <c r="C3" s="1">
        <v>8</v>
      </c>
      <c r="D3" s="1">
        <v>9</v>
      </c>
    </row>
    <row r="4" ht="15.75" thickBot="1"/>
    <row r="5" spans="5:34" ht="15.75" thickBot="1">
      <c r="E5" s="20" t="s">
        <v>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51</v>
      </c>
      <c r="V5" s="24"/>
      <c r="W5" s="24"/>
      <c r="X5" s="24"/>
      <c r="Y5" s="24"/>
      <c r="Z5" s="25"/>
      <c r="AE5" s="27" t="s">
        <v>46</v>
      </c>
      <c r="AF5" s="28"/>
      <c r="AG5" s="28"/>
      <c r="AH5" s="29"/>
    </row>
    <row r="6" spans="1:42" ht="15.75" thickBot="1">
      <c r="A6" s="2" t="s">
        <v>3</v>
      </c>
      <c r="B6" s="2" t="s">
        <v>7</v>
      </c>
      <c r="C6" s="2" t="s">
        <v>10</v>
      </c>
      <c r="D6" s="2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27</v>
      </c>
      <c r="O6" s="6" t="s">
        <v>25</v>
      </c>
      <c r="P6" s="6" t="s">
        <v>26</v>
      </c>
      <c r="Q6" s="6" t="s">
        <v>28</v>
      </c>
      <c r="R6" s="6" t="s">
        <v>29</v>
      </c>
      <c r="S6" s="6" t="s">
        <v>30</v>
      </c>
      <c r="T6" s="6" t="s">
        <v>31</v>
      </c>
      <c r="U6" s="12" t="s">
        <v>32</v>
      </c>
      <c r="V6" s="12" t="s">
        <v>33</v>
      </c>
      <c r="W6" s="12" t="s">
        <v>34</v>
      </c>
      <c r="X6" s="12" t="s">
        <v>35</v>
      </c>
      <c r="Y6" s="12" t="s">
        <v>36</v>
      </c>
      <c r="Z6" s="12" t="s">
        <v>37</v>
      </c>
      <c r="AA6" s="9" t="s">
        <v>38</v>
      </c>
      <c r="AB6" s="9" t="s">
        <v>39</v>
      </c>
      <c r="AC6" s="9" t="s">
        <v>40</v>
      </c>
      <c r="AD6" s="9" t="s">
        <v>41</v>
      </c>
      <c r="AE6" s="3" t="s">
        <v>48</v>
      </c>
      <c r="AF6" s="3" t="s">
        <v>49</v>
      </c>
      <c r="AG6" s="3" t="s">
        <v>42</v>
      </c>
      <c r="AH6" s="3" t="s">
        <v>43</v>
      </c>
      <c r="AI6" s="2"/>
      <c r="AJ6" s="6" t="s">
        <v>50</v>
      </c>
      <c r="AK6" s="16" t="s">
        <v>47</v>
      </c>
      <c r="AL6" s="6" t="s">
        <v>53</v>
      </c>
      <c r="AM6" s="6" t="s">
        <v>54</v>
      </c>
      <c r="AN6" s="6" t="s">
        <v>56</v>
      </c>
      <c r="AO6" s="6" t="s">
        <v>55</v>
      </c>
      <c r="AP6" s="6" t="s">
        <v>57</v>
      </c>
    </row>
    <row r="7" spans="1:42" ht="15">
      <c r="A7" s="4" t="s">
        <v>4</v>
      </c>
      <c r="B7" s="4" t="s">
        <v>8</v>
      </c>
      <c r="C7" s="4" t="s">
        <v>11</v>
      </c>
      <c r="D7" s="4" t="s">
        <v>14</v>
      </c>
      <c r="E7" s="15">
        <f>_xlfn.IFERROR(AVERAGE('1 Rap'!E7,'2 Rap'!E7,'2 Rap'!E7,'3 Rap'!E7,'3 Rap'!E7),"")</f>
        <v>6.2</v>
      </c>
      <c r="F7" s="15">
        <f>_xlfn.IFERROR(AVERAGE('1 Rap'!F7,'2 Rap'!F7,'2 Rap'!F7,'3 Rap'!F7,'3 Rap'!F7),"")</f>
        <v>6</v>
      </c>
      <c r="G7" s="15">
        <f>_xlfn.IFERROR(AVERAGE('1 Rap'!G7,'2 Rap'!G7,'2 Rap'!G7,'3 Rap'!G7,'3 Rap'!G7),"")</f>
        <v>9</v>
      </c>
      <c r="H7" s="15">
        <f>_xlfn.IFERROR(AVERAGE('1 Rap'!H7,'2 Rap'!H7,'2 Rap'!H7,'3 Rap'!H7,'3 Rap'!H7),"")</f>
      </c>
      <c r="I7" s="15">
        <f>_xlfn.IFERROR(AVERAGE('1 Rap'!I7,'2 Rap'!I7,'2 Rap'!I7,'3 Rap'!I7,'3 Rap'!I7),"")</f>
      </c>
      <c r="J7" s="15">
        <f>_xlfn.IFERROR(AVERAGE('1 Rap'!J7,'2 Rap'!J7,'2 Rap'!J7,'3 Rap'!J7,'3 Rap'!J7),"")</f>
        <v>6</v>
      </c>
      <c r="K7" s="15">
        <f>_xlfn.IFERROR(AVERAGE('1 Rap'!K7,'2 Rap'!K7,'2 Rap'!K7,'3 Rap'!K7,'3 Rap'!K7),"")</f>
        <v>5</v>
      </c>
      <c r="L7" s="15">
        <f>_xlfn.IFERROR(AVERAGE('1 Rap'!L7,'2 Rap'!L7,'2 Rap'!L7,'3 Rap'!L7,'3 Rap'!L7),"")</f>
        <v>4</v>
      </c>
      <c r="M7" s="15">
        <f>_xlfn.IFERROR(AVERAGE('1 Rap'!M7,'2 Rap'!M7,'2 Rap'!M7,'3 Rap'!M7,'3 Rap'!M7),"")</f>
      </c>
      <c r="N7" s="15">
        <f>_xlfn.IFERROR(AVERAGE('1 Rap'!N7,'2 Rap'!N7,'2 Rap'!N7,'3 Rap'!N7,'3 Rap'!N7),"")</f>
      </c>
      <c r="O7" s="15">
        <f>_xlfn.IFERROR(AVERAGE('1 Rap'!O7,'2 Rap'!O7,'2 Rap'!O7,'3 Rap'!O7,'3 Rap'!O7),"")</f>
        <v>8</v>
      </c>
      <c r="P7" s="15">
        <f>_xlfn.IFERROR(AVERAGE('1 Rap'!P7,'2 Rap'!P7,'2 Rap'!P7,'3 Rap'!P7,'3 Rap'!P7),"")</f>
        <v>8</v>
      </c>
      <c r="Q7" s="15">
        <f>_xlfn.IFERROR(AVERAGE('1 Rap'!Q7,'2 Rap'!Q7,'2 Rap'!Q7,'3 Rap'!Q7,'3 Rap'!Q7),"")</f>
      </c>
      <c r="R7" s="15">
        <f>_xlfn.IFERROR(AVERAGE('1 Rap'!R7,'2 Rap'!R7,'2 Rap'!R7,'3 Rap'!R7,'3 Rap'!R7),"")</f>
      </c>
      <c r="S7" s="15">
        <f>_xlfn.IFERROR(AVERAGE('1 Rap'!S7,'2 Rap'!S7,'2 Rap'!S7,'3 Rap'!S7,'3 Rap'!S7),"")</f>
        <v>6</v>
      </c>
      <c r="T7" s="15">
        <f>_xlfn.IFERROR(AVERAGE('1 Rap'!T7,'2 Rap'!T7,'2 Rap'!T7,'3 Rap'!T7,'3 Rap'!T7),"")</f>
      </c>
      <c r="U7" s="19">
        <f>_xlfn.IFERROR(AVERAGE('1 Rap'!U7,'2 Rap'!U7,'2 Rap'!U7,'3 Rap'!U7,'3 Rap'!U7),"")</f>
        <v>10</v>
      </c>
      <c r="V7" s="19">
        <f>_xlfn.IFERROR(AVERAGE('1 Rap'!V7,'2 Rap'!V7,'2 Rap'!V7,'3 Rap'!V7,'3 Rap'!V7),"")</f>
      </c>
      <c r="W7" s="19">
        <f>_xlfn.IFERROR(AVERAGE('1 Rap'!W7,'2 Rap'!W7,'2 Rap'!W7,'3 Rap'!W7,'3 Rap'!W7),"")</f>
        <v>4</v>
      </c>
      <c r="X7" s="19">
        <f>_xlfn.IFERROR(AVERAGE('1 Rap'!X7,'2 Rap'!X7,'2 Rap'!X7,'3 Rap'!X7,'3 Rap'!X7),"")</f>
      </c>
      <c r="Y7" s="19">
        <f>_xlfn.IFERROR(AVERAGE('1 Rap'!Y7,'2 Rap'!Y7,'2 Rap'!Y7,'3 Rap'!Y7,'3 Rap'!Y7),"")</f>
      </c>
      <c r="Z7" s="19">
        <f>_xlfn.IFERROR(AVERAGE('1 Rap'!Z7,'2 Rap'!Z7,'2 Rap'!Z7,'3 Rap'!Z7,'3 Rap'!Z7),"")</f>
        <v>4</v>
      </c>
      <c r="AA7" s="10">
        <f>IF(COUNT(E7:T7)=0,"",COUNT(E7:T7))</f>
        <v>9</v>
      </c>
      <c r="AB7" s="10">
        <f>IF(COUNT(U7:Z7)=0,"",COUNT(U7:Z7))</f>
        <v>3</v>
      </c>
      <c r="AC7" s="10">
        <f>IF(SUM(E7:T7)=0,"",SUM(E7:T7))</f>
        <v>58.2</v>
      </c>
      <c r="AD7" s="10">
        <f>IF(SUM(U7:Z7)=0,"",SUM(U7:Z7))</f>
        <v>18</v>
      </c>
      <c r="AE7" s="4">
        <f>IF(AA7="","",COUNTIF(E7:T7,"&lt;3.5"))</f>
        <v>0</v>
      </c>
      <c r="AF7" s="4">
        <f>IF(AA7="","",COUNTIF(E7:T7,"&lt;4.5")-AE7)</f>
        <v>1</v>
      </c>
      <c r="AG7" s="4">
        <f>IF(AA7="","",COUNTIF(E7:T7,"&lt;5.5")-AE7-AF7)</f>
        <v>1</v>
      </c>
      <c r="AH7" s="4">
        <f>IF(AA7="","",HLOOKUP(0,$AF$1:$AI$2,2)*AE7+HLOOKUP(3.5,$AF$1:$AI$2,2)*AF7+HLOOKUP(4.5,$AF$1:$AI$2,2)*AG7)</f>
        <v>5</v>
      </c>
      <c r="AI7" s="5"/>
      <c r="AJ7" s="15">
        <f>IF(AB7="","",COUNTIF(U7:Z7,"&lt;5.5"))</f>
        <v>2</v>
      </c>
      <c r="AK7" s="17" t="str">
        <f>IF(AB7="","",IF(AJ7&gt;AB7*0.5,"Gevaar","Geen Gevaar"))</f>
        <v>Gevaar</v>
      </c>
      <c r="AL7" s="15" t="str">
        <f>IF(AB7="","",IF(AD7&gt;AB7*6-1,"Geen Gevaar","Gevaar"))</f>
        <v>Geen Gevaar</v>
      </c>
      <c r="AM7" s="15">
        <f>IF(AK7="","",IF(OR(AK7="Gevaar",AL7="gevaar"),ROUND(AVERAGE(U7:Z7),2),""))</f>
        <v>6</v>
      </c>
      <c r="AN7" s="15">
        <f>IF(AM7="","",HLOOKUP(AM7,$AF$1:$AI$2,2))</f>
        <v>0</v>
      </c>
      <c r="AO7" s="15">
        <f>_xlfn.IFERROR(AH7+AN7,"")</f>
        <v>5</v>
      </c>
      <c r="AP7" s="15" t="str">
        <f>_xlfn.IFERROR(IF(AND(AC7&gt;=HLOOKUP(AA7,$B$1:$D$3,2),AO7&lt;=HLOOKUP(AA7,$B$1:$D$3,3)),"Over","Zitten"),"")</f>
        <v>Over</v>
      </c>
    </row>
    <row r="8" spans="1:42" ht="15">
      <c r="A8" s="1" t="s">
        <v>5</v>
      </c>
      <c r="B8" s="1" t="s">
        <v>9</v>
      </c>
      <c r="C8" s="1" t="s">
        <v>12</v>
      </c>
      <c r="D8" s="1" t="s">
        <v>14</v>
      </c>
      <c r="E8" s="15">
        <f>_xlfn.IFERROR(AVERAGE('1 Rap'!E8,'2 Rap'!E8,'2 Rap'!E8,'3 Rap'!E8,'3 Rap'!E8),"")</f>
        <v>5</v>
      </c>
      <c r="F8" s="15">
        <f>_xlfn.IFERROR(AVERAGE('1 Rap'!F8,'2 Rap'!F8,'2 Rap'!F8,'3 Rap'!F8,'3 Rap'!F8),"")</f>
        <v>6</v>
      </c>
      <c r="G8" s="15">
        <f>_xlfn.IFERROR(AVERAGE('1 Rap'!G8,'2 Rap'!G8,'2 Rap'!G8,'3 Rap'!G8,'3 Rap'!G8),"")</f>
        <v>9</v>
      </c>
      <c r="H8" s="15">
        <f>_xlfn.IFERROR(AVERAGE('1 Rap'!H8,'2 Rap'!H8,'2 Rap'!H8,'3 Rap'!H8,'3 Rap'!H8),"")</f>
      </c>
      <c r="I8" s="15">
        <f>_xlfn.IFERROR(AVERAGE('1 Rap'!I8,'2 Rap'!I8,'2 Rap'!I8,'3 Rap'!I8,'3 Rap'!I8),"")</f>
      </c>
      <c r="J8" s="15">
        <f>_xlfn.IFERROR(AVERAGE('1 Rap'!J8,'2 Rap'!J8,'2 Rap'!J8,'3 Rap'!J8,'3 Rap'!J8),"")</f>
        <v>6</v>
      </c>
      <c r="K8" s="15">
        <f>_xlfn.IFERROR(AVERAGE('1 Rap'!K8,'2 Rap'!K8,'2 Rap'!K8,'3 Rap'!K8,'3 Rap'!K8),"")</f>
        <v>5</v>
      </c>
      <c r="L8" s="15">
        <f>_xlfn.IFERROR(AVERAGE('1 Rap'!L8,'2 Rap'!L8,'2 Rap'!L8,'3 Rap'!L8,'3 Rap'!L8),"")</f>
      </c>
      <c r="M8" s="15">
        <f>_xlfn.IFERROR(AVERAGE('1 Rap'!M8,'2 Rap'!M8,'2 Rap'!M8,'3 Rap'!M8,'3 Rap'!M8),"")</f>
        <v>3</v>
      </c>
      <c r="N8" s="15">
        <f>_xlfn.IFERROR(AVERAGE('1 Rap'!N8,'2 Rap'!N8,'2 Rap'!N8,'3 Rap'!N8,'3 Rap'!N8),"")</f>
      </c>
      <c r="O8" s="15">
        <f>_xlfn.IFERROR(AVERAGE('1 Rap'!O8,'2 Rap'!O8,'2 Rap'!O8,'3 Rap'!O8,'3 Rap'!O8),"")</f>
        <v>8</v>
      </c>
      <c r="P8" s="15">
        <f>_xlfn.IFERROR(AVERAGE('1 Rap'!P8,'2 Rap'!P8,'2 Rap'!P8,'3 Rap'!P8,'3 Rap'!P8),"")</f>
        <v>8</v>
      </c>
      <c r="Q8" s="15">
        <f>_xlfn.IFERROR(AVERAGE('1 Rap'!Q8,'2 Rap'!Q8,'2 Rap'!Q8,'3 Rap'!Q8,'3 Rap'!Q8),"")</f>
      </c>
      <c r="R8" s="15">
        <f>_xlfn.IFERROR(AVERAGE('1 Rap'!R8,'2 Rap'!R8,'2 Rap'!R8,'3 Rap'!R8,'3 Rap'!R8),"")</f>
        <v>6</v>
      </c>
      <c r="S8" s="15">
        <f>_xlfn.IFERROR(AVERAGE('1 Rap'!S8,'2 Rap'!S8,'2 Rap'!S8,'3 Rap'!S8,'3 Rap'!S8),"")</f>
      </c>
      <c r="T8" s="15">
        <f>_xlfn.IFERROR(AVERAGE('1 Rap'!T8,'2 Rap'!T8,'2 Rap'!T8,'3 Rap'!T8,'3 Rap'!T8),"")</f>
      </c>
      <c r="U8" s="19">
        <f>_xlfn.IFERROR(AVERAGE('1 Rap'!U8,'2 Rap'!U8,'2 Rap'!U8,'3 Rap'!U8,'3 Rap'!U8),"")</f>
        <v>5</v>
      </c>
      <c r="V8" s="19">
        <f>_xlfn.IFERROR(AVERAGE('1 Rap'!V8,'2 Rap'!V8,'2 Rap'!V8,'3 Rap'!V8,'3 Rap'!V8),"")</f>
      </c>
      <c r="W8" s="19">
        <f>_xlfn.IFERROR(AVERAGE('1 Rap'!W8,'2 Rap'!W8,'2 Rap'!W8,'3 Rap'!W8,'3 Rap'!W8),"")</f>
        <v>6</v>
      </c>
      <c r="X8" s="19">
        <f>_xlfn.IFERROR(AVERAGE('1 Rap'!X8,'2 Rap'!X8,'2 Rap'!X8,'3 Rap'!X8,'3 Rap'!X8),"")</f>
      </c>
      <c r="Y8" s="19">
        <f>_xlfn.IFERROR(AVERAGE('1 Rap'!Y8,'2 Rap'!Y8,'2 Rap'!Y8,'3 Rap'!Y8,'3 Rap'!Y8),"")</f>
      </c>
      <c r="Z8" s="19">
        <f>_xlfn.IFERROR(AVERAGE('1 Rap'!Z8,'2 Rap'!Z8,'2 Rap'!Z8,'3 Rap'!Z8,'3 Rap'!Z8),"")</f>
        <v>6</v>
      </c>
      <c r="AA8" s="11">
        <f>IF(COUNT(E8:T8)=0,"",COUNT(E8:T8))</f>
        <v>9</v>
      </c>
      <c r="AB8" s="11">
        <f>IF(COUNT(U8:Z8)=0,"",COUNT(U8:Z8))</f>
        <v>3</v>
      </c>
      <c r="AC8" s="11">
        <f>IF(SUM(E8:T8)=0,"",SUM(E8:T8))</f>
        <v>56</v>
      </c>
      <c r="AD8" s="11">
        <f>IF(SUM(U8:Z8)=0,"",SUM(U8:Z8))</f>
        <v>17</v>
      </c>
      <c r="AE8" s="1">
        <f>IF(AA8="","",COUNTIF(E8:T8,"&lt;3.5"))</f>
        <v>1</v>
      </c>
      <c r="AF8" s="1">
        <f>IF(AA8="","",COUNTIF(E8:T8,"&lt;4.5")-AE8)</f>
        <v>0</v>
      </c>
      <c r="AG8" s="1">
        <f>IF(AA8="","",COUNTIF(E8:T8,"&lt;5.5")-AE8-AF8)</f>
        <v>2</v>
      </c>
      <c r="AH8" s="1">
        <f>IF(AA8="","",HLOOKUP(0,$AF$1:$AI$2,2)*AE8+HLOOKUP(3.5,$AF$1:$AI$2,2)*AF8+HLOOKUP(4.5,$AF$1:$AI$2,2)*AG8)</f>
        <v>14</v>
      </c>
      <c r="AI8" s="1"/>
      <c r="AJ8" s="8">
        <f>IF(AB8="","",COUNTIF(U8:Z8,"&lt;5.5"))</f>
        <v>1</v>
      </c>
      <c r="AK8" s="17" t="str">
        <f>IF(AB8="","",IF(AJ8&gt;AB8*0.5,"Gevaar","Geen Gevaar"))</f>
        <v>Geen Gevaar</v>
      </c>
      <c r="AL8" s="15" t="str">
        <f>IF(AB8="","",IF(AD8&gt;AB8*6-1,"Geen Gevaar","Gevaar"))</f>
        <v>Gevaar</v>
      </c>
      <c r="AM8" s="15">
        <f>IF(AK8="","",IF(OR(AK8="Gevaar",AL8="gevaar"),ROUND(AVERAGE(U8:Z8),2),""))</f>
        <v>5.67</v>
      </c>
      <c r="AN8" s="15">
        <f>IF(AM8="","",HLOOKUP(AM8,$AF$1:$AI$2,2))</f>
        <v>0</v>
      </c>
      <c r="AO8" s="15">
        <f>_xlfn.IFERROR(AH8+AN8,"")</f>
        <v>14</v>
      </c>
      <c r="AP8" s="15" t="str">
        <f>_xlfn.IFERROR(IF(AND(AC8&gt;=HLOOKUP(AA8,$B$1:$D$3,2),AO8&lt;=HLOOKUP(AA8,$B$1:$D$3,3)),"Over","Zitten"),"")</f>
        <v>Zitten</v>
      </c>
    </row>
    <row r="9" spans="1:42" ht="15">
      <c r="A9" s="1" t="s">
        <v>6</v>
      </c>
      <c r="B9" s="1" t="s">
        <v>9</v>
      </c>
      <c r="C9" s="1" t="s">
        <v>13</v>
      </c>
      <c r="D9" s="1" t="s">
        <v>14</v>
      </c>
      <c r="E9" s="15">
        <f>_xlfn.IFERROR(AVERAGE('1 Rap'!E9,'2 Rap'!E9,'2 Rap'!E9,'3 Rap'!E9,'3 Rap'!E9),"")</f>
      </c>
      <c r="F9" s="15">
        <f>_xlfn.IFERROR(AVERAGE('1 Rap'!F9,'2 Rap'!F9,'2 Rap'!F9,'3 Rap'!F9,'3 Rap'!F9),"")</f>
      </c>
      <c r="G9" s="15">
        <f>_xlfn.IFERROR(AVERAGE('1 Rap'!G9,'2 Rap'!G9,'2 Rap'!G9,'3 Rap'!G9,'3 Rap'!G9),"")</f>
      </c>
      <c r="H9" s="15">
        <f>_xlfn.IFERROR(AVERAGE('1 Rap'!H9,'2 Rap'!H9,'2 Rap'!H9,'3 Rap'!H9,'3 Rap'!H9),"")</f>
      </c>
      <c r="I9" s="15">
        <f>_xlfn.IFERROR(AVERAGE('1 Rap'!I9,'2 Rap'!I9,'2 Rap'!I9,'3 Rap'!I9,'3 Rap'!I9),"")</f>
      </c>
      <c r="J9" s="15">
        <f>_xlfn.IFERROR(AVERAGE('1 Rap'!J9,'2 Rap'!J9,'2 Rap'!J9,'3 Rap'!J9,'3 Rap'!J9),"")</f>
      </c>
      <c r="K9" s="15">
        <f>_xlfn.IFERROR(AVERAGE('1 Rap'!K9,'2 Rap'!K9,'2 Rap'!K9,'3 Rap'!K9,'3 Rap'!K9),"")</f>
      </c>
      <c r="L9" s="15">
        <f>_xlfn.IFERROR(AVERAGE('1 Rap'!L9,'2 Rap'!L9,'2 Rap'!L9,'3 Rap'!L9,'3 Rap'!L9),"")</f>
      </c>
      <c r="M9" s="15">
        <f>_xlfn.IFERROR(AVERAGE('1 Rap'!M9,'2 Rap'!M9,'2 Rap'!M9,'3 Rap'!M9,'3 Rap'!M9),"")</f>
      </c>
      <c r="N9" s="15">
        <f>_xlfn.IFERROR(AVERAGE('1 Rap'!N9,'2 Rap'!N9,'2 Rap'!N9,'3 Rap'!N9,'3 Rap'!N9),"")</f>
      </c>
      <c r="O9" s="15">
        <f>_xlfn.IFERROR(AVERAGE('1 Rap'!O9,'2 Rap'!O9,'2 Rap'!O9,'3 Rap'!O9,'3 Rap'!O9),"")</f>
      </c>
      <c r="P9" s="15">
        <f>_xlfn.IFERROR(AVERAGE('1 Rap'!P9,'2 Rap'!P9,'2 Rap'!P9,'3 Rap'!P9,'3 Rap'!P9),"")</f>
      </c>
      <c r="Q9" s="15">
        <f>_xlfn.IFERROR(AVERAGE('1 Rap'!Q9,'2 Rap'!Q9,'2 Rap'!Q9,'3 Rap'!Q9,'3 Rap'!Q9),"")</f>
      </c>
      <c r="R9" s="15">
        <f>_xlfn.IFERROR(AVERAGE('1 Rap'!R9,'2 Rap'!R9,'2 Rap'!R9,'3 Rap'!R9,'3 Rap'!R9),"")</f>
      </c>
      <c r="S9" s="15">
        <f>_xlfn.IFERROR(AVERAGE('1 Rap'!S9,'2 Rap'!S9,'2 Rap'!S9,'3 Rap'!S9,'3 Rap'!S9),"")</f>
      </c>
      <c r="T9" s="15">
        <f>_xlfn.IFERROR(AVERAGE('1 Rap'!T9,'2 Rap'!T9,'2 Rap'!T9,'3 Rap'!T9,'3 Rap'!T9),"")</f>
      </c>
      <c r="U9" s="19">
        <f>_xlfn.IFERROR(AVERAGE('1 Rap'!U9,'2 Rap'!U9,'2 Rap'!U9,'3 Rap'!U9,'3 Rap'!U9),"")</f>
      </c>
      <c r="V9" s="19">
        <f>_xlfn.IFERROR(AVERAGE('1 Rap'!V9,'2 Rap'!V9,'2 Rap'!V9,'3 Rap'!V9,'3 Rap'!V9),"")</f>
      </c>
      <c r="W9" s="19">
        <f>_xlfn.IFERROR(AVERAGE('1 Rap'!W9,'2 Rap'!W9,'2 Rap'!W9,'3 Rap'!W9,'3 Rap'!W9),"")</f>
      </c>
      <c r="X9" s="19">
        <f>_xlfn.IFERROR(AVERAGE('1 Rap'!X9,'2 Rap'!X9,'2 Rap'!X9,'3 Rap'!X9,'3 Rap'!X9),"")</f>
      </c>
      <c r="Y9" s="19">
        <f>_xlfn.IFERROR(AVERAGE('1 Rap'!Y9,'2 Rap'!Y9,'2 Rap'!Y9,'3 Rap'!Y9,'3 Rap'!Y9),"")</f>
      </c>
      <c r="Z9" s="19">
        <f>_xlfn.IFERROR(AVERAGE('1 Rap'!Z9,'2 Rap'!Z9,'2 Rap'!Z9,'3 Rap'!Z9,'3 Rap'!Z9),"")</f>
      </c>
      <c r="AA9" s="11">
        <f>IF(COUNT(E9:T9)=0,"",COUNT(E9:T9))</f>
      </c>
      <c r="AB9" s="11">
        <f>IF(COUNT(U9:Z9)=0,"",COUNT(U9:Z9))</f>
      </c>
      <c r="AC9" s="11">
        <f>IF(SUM(E9:T9)=0,"",SUM(E9:T9))</f>
      </c>
      <c r="AD9" s="11">
        <f>IF(SUM(U9:Z9)=0,"",SUM(U9:Z9))</f>
      </c>
      <c r="AE9" s="1">
        <f>IF(AA9="","",COUNTIF(E9:T9,"&lt;3.5"))</f>
      </c>
      <c r="AF9" s="1">
        <f>IF(AA9="","",COUNTIF(E9:T9,"&lt;4.5")-AE9)</f>
      </c>
      <c r="AG9" s="1">
        <f>IF(AA9="","",COUNTIF(E9:T9,"&lt;5.5")-AE9-AF9)</f>
      </c>
      <c r="AH9" s="1">
        <f>IF(AA9="","",HLOOKUP(0,$AF$1:$AI$2,2)*AE9+HLOOKUP(3.5,$AF$1:$AI$2,2)*AF9+HLOOKUP(4.5,$AF$1:$AI$2,2)*AG9)</f>
      </c>
      <c r="AI9" s="1"/>
      <c r="AJ9" s="8">
        <f>IF(AB9="","",COUNTIF(U9:Z9,"&lt;5.5"))</f>
      </c>
      <c r="AK9" s="17">
        <f>IF(AB9="","",IF(AJ9&gt;AB9*0.5,"Gevaar","Geen Gevaar"))</f>
      </c>
      <c r="AL9" s="15">
        <f>IF(AB9="","",IF(AD9&gt;AB9*6-1,"Geen Gevaar","Gevaar"))</f>
      </c>
      <c r="AM9" s="15">
        <f>IF(AK9="","",IF(OR(AK9="Gevaar",AL9="gevaar"),ROUND(AVERAGE(U9:Z9),2),""))</f>
      </c>
      <c r="AN9" s="15">
        <f>IF(AM9="","",HLOOKUP(AM9,$AF$1:$AI$2,2))</f>
      </c>
      <c r="AO9" s="15">
        <f>_xlfn.IFERROR(AH9+AN9,"")</f>
      </c>
      <c r="AP9" s="15">
        <f>_xlfn.IFERROR(IF(AND(AC9&gt;=HLOOKUP(AA9,$B$1:$D$3,2),AO9&lt;=HLOOKUP(AA9,$B$1:$D$3,3)),"Over","Zitten"),"")</f>
      </c>
    </row>
    <row r="11" ht="15">
      <c r="AO11" s="18"/>
    </row>
    <row r="12" ht="15">
      <c r="AO12" s="18"/>
    </row>
  </sheetData>
  <sheetProtection/>
  <mergeCells count="3">
    <mergeCell ref="AE5:AH5"/>
    <mergeCell ref="U5:Z5"/>
    <mergeCell ref="E5:T5"/>
  </mergeCells>
  <printOptions/>
  <pageMargins left="0.7" right="0.7" top="0.75" bottom="0.75" header="0.3" footer="0.3"/>
  <pageSetup horizontalDpi="600" verticalDpi="600" orientation="portrait" r:id="rId1"/>
  <ignoredErrors>
    <ignoredError sqref="AA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 Royal Dutch Airlines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KLM</dc:creator>
  <cp:keywords/>
  <dc:description/>
  <cp:lastModifiedBy>user</cp:lastModifiedBy>
  <dcterms:created xsi:type="dcterms:W3CDTF">2010-02-05T12:53:48Z</dcterms:created>
  <dcterms:modified xsi:type="dcterms:W3CDTF">2010-03-10T15:32:34Z</dcterms:modified>
  <cp:category/>
  <cp:version/>
  <cp:contentType/>
  <cp:contentStatus/>
</cp:coreProperties>
</file>